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25" windowHeight="11460"/>
  </bookViews>
  <sheets>
    <sheet name="Райбюд. " sheetId="1" r:id="rId1"/>
  </sheets>
  <definedNames>
    <definedName name="_xlnm.Print_Area" localSheetId="0">'Райбюд. '!$A$1:$E$134</definedName>
  </definedNames>
  <calcPr calcId="114210"/>
</workbook>
</file>

<file path=xl/calcChain.xml><?xml version="1.0" encoding="utf-8"?>
<calcChain xmlns="http://schemas.openxmlformats.org/spreadsheetml/2006/main">
  <c r="E27" i="1"/>
  <c r="E74"/>
  <c r="E77"/>
  <c r="D132"/>
  <c r="C132"/>
  <c r="E131"/>
  <c r="D130"/>
  <c r="C130"/>
  <c r="C129"/>
  <c r="E128"/>
  <c r="D127"/>
  <c r="C127"/>
  <c r="E126"/>
  <c r="D125"/>
  <c r="C125"/>
  <c r="E123"/>
  <c r="E122"/>
  <c r="E121"/>
  <c r="E120"/>
  <c r="E119"/>
  <c r="E118"/>
  <c r="D117"/>
  <c r="C117"/>
  <c r="E116"/>
  <c r="D115"/>
  <c r="C115"/>
  <c r="E113"/>
  <c r="E112"/>
  <c r="E111"/>
  <c r="E110"/>
  <c r="E109"/>
  <c r="E108"/>
  <c r="E107"/>
  <c r="E106"/>
  <c r="E104"/>
  <c r="E103"/>
  <c r="E102"/>
  <c r="E101"/>
  <c r="E100"/>
  <c r="D99"/>
  <c r="C99"/>
  <c r="E98"/>
  <c r="E97"/>
  <c r="E96"/>
  <c r="E95"/>
  <c r="E94"/>
  <c r="D93"/>
  <c r="C93"/>
  <c r="E91"/>
  <c r="E90"/>
  <c r="D89"/>
  <c r="C89"/>
  <c r="C88"/>
  <c r="C87"/>
  <c r="E84"/>
  <c r="E83"/>
  <c r="E82"/>
  <c r="E81"/>
  <c r="E80"/>
  <c r="E79"/>
  <c r="D78"/>
  <c r="C78"/>
  <c r="E76"/>
  <c r="E75"/>
  <c r="D73"/>
  <c r="C73"/>
  <c r="E72"/>
  <c r="D71"/>
  <c r="C71"/>
  <c r="E70"/>
  <c r="E69"/>
  <c r="E68"/>
  <c r="E67"/>
  <c r="D66"/>
  <c r="C66"/>
  <c r="E66"/>
  <c r="E65"/>
  <c r="D64"/>
  <c r="C64"/>
  <c r="E63"/>
  <c r="D61"/>
  <c r="C61"/>
  <c r="D58"/>
  <c r="D56"/>
  <c r="C58"/>
  <c r="C56"/>
  <c r="E57"/>
  <c r="E55"/>
  <c r="D54"/>
  <c r="C54"/>
  <c r="E52"/>
  <c r="E51"/>
  <c r="E50"/>
  <c r="E49"/>
  <c r="D48"/>
  <c r="C48"/>
  <c r="C47"/>
  <c r="E46"/>
  <c r="D45"/>
  <c r="D44"/>
  <c r="C45"/>
  <c r="C44"/>
  <c r="E43"/>
  <c r="D42"/>
  <c r="C42"/>
  <c r="E41"/>
  <c r="D40"/>
  <c r="C40"/>
  <c r="E39"/>
  <c r="D38"/>
  <c r="C38"/>
  <c r="E36"/>
  <c r="D35"/>
  <c r="C35"/>
  <c r="E32"/>
  <c r="D31"/>
  <c r="D30"/>
  <c r="C31"/>
  <c r="C30"/>
  <c r="E29"/>
  <c r="D28"/>
  <c r="C28"/>
  <c r="E26"/>
  <c r="D25"/>
  <c r="C25"/>
  <c r="E23"/>
  <c r="E22"/>
  <c r="E21"/>
  <c r="E20"/>
  <c r="D19"/>
  <c r="C19"/>
  <c r="E18"/>
  <c r="E17"/>
  <c r="E16"/>
  <c r="E15"/>
  <c r="D14"/>
  <c r="D13"/>
  <c r="C14"/>
  <c r="C13"/>
  <c r="C124"/>
  <c r="C114"/>
  <c r="C37"/>
  <c r="C34"/>
  <c r="C92"/>
  <c r="D92"/>
  <c r="E13"/>
  <c r="D60"/>
  <c r="C53"/>
  <c r="E30"/>
  <c r="E54"/>
  <c r="C24"/>
  <c r="C12"/>
  <c r="E28"/>
  <c r="C60"/>
  <c r="E73"/>
  <c r="E99"/>
  <c r="E56"/>
  <c r="E25"/>
  <c r="E42"/>
  <c r="E48"/>
  <c r="E71"/>
  <c r="E89"/>
  <c r="E117"/>
  <c r="E127"/>
  <c r="E130"/>
  <c r="E19"/>
  <c r="E40"/>
  <c r="E115"/>
  <c r="E125"/>
  <c r="E38"/>
  <c r="E64"/>
  <c r="E78"/>
  <c r="E93"/>
  <c r="D129"/>
  <c r="E129"/>
  <c r="E44"/>
  <c r="E14"/>
  <c r="E31"/>
  <c r="E35"/>
  <c r="E45"/>
  <c r="E61"/>
  <c r="D114"/>
  <c r="D124"/>
  <c r="E124"/>
  <c r="D24"/>
  <c r="D37"/>
  <c r="D47"/>
  <c r="E47"/>
  <c r="D53"/>
  <c r="D88"/>
  <c r="E114"/>
  <c r="C86"/>
  <c r="C85"/>
  <c r="E60"/>
  <c r="E92"/>
  <c r="E24"/>
  <c r="C33"/>
  <c r="C11"/>
  <c r="C134"/>
  <c r="E53"/>
  <c r="D12"/>
  <c r="E12"/>
  <c r="E37"/>
  <c r="D34"/>
  <c r="E88"/>
  <c r="D87"/>
  <c r="E87"/>
  <c r="D86"/>
  <c r="E34"/>
  <c r="D33"/>
  <c r="E33"/>
  <c r="D11"/>
  <c r="E86"/>
  <c r="D85"/>
  <c r="E85"/>
  <c r="E11"/>
  <c r="D134"/>
  <c r="E134"/>
</calcChain>
</file>

<file path=xl/sharedStrings.xml><?xml version="1.0" encoding="utf-8"?>
<sst xmlns="http://schemas.openxmlformats.org/spreadsheetml/2006/main" count="259" uniqueCount="229">
  <si>
    <t>Приложение №1</t>
  </si>
  <si>
    <t xml:space="preserve">Исполнение бюджета Алексеевского муниципального района  </t>
  </si>
  <si>
    <t>(тыс. руб.)</t>
  </si>
  <si>
    <t>Наименование показателей</t>
  </si>
  <si>
    <t xml:space="preserve">Коды по бюджетной классификации </t>
  </si>
  <si>
    <t>Утверждено бюджетом на 2016 год</t>
  </si>
  <si>
    <t>% исполнения</t>
  </si>
  <si>
    <t>НАЛОГОВЫЕ И НЕНАЛОГОВЫЕ ДОХОДЫ</t>
  </si>
  <si>
    <t xml:space="preserve">000 1 00 00000 00 0000 000 </t>
  </si>
  <si>
    <t>НАЛОГОВЫЕ ДОХОДЫ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</si>
  <si>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</si>
  <si>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</si>
  <si>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</si>
  <si>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</si>
  <si>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</si>
  <si>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</si>
  <si>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</si>
  <si>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</si>
  <si>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</si>
  <si>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182 1 01 02030 01 0000 110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</si>
  <si>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</si>
  <si>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</si>
  <si>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</si>
  <si>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</si>
  <si>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</si>
  <si>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</si>
  <si>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</si>
  <si>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</si>
  <si>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</si>
  <si>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</si>
  <si>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</si>
  <si>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</si>
  <si>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</si>
  <si>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</si>
  <si>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</si>
  <si>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</si>
  <si>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182 1 05 02010 02 0000 110</t>
  </si>
  <si>
    <t>Единый налог на вмененный доход для отдельных видов деятельности (за налолговые периоды, истекшие до 1 января 2011 года)</t>
  </si>
  <si>
    <t>182 1 05 02020 02 0000 110</t>
  </si>
  <si>
    <t>Единый сельскохозяйственный налог</t>
  </si>
  <si>
    <t>000 1 05 03000 00 0000 110</t>
  </si>
  <si>
    <t>182 1 05 03010 01 0000 110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</si>
  <si>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</si>
  <si>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</si>
  <si>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</si>
  <si>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</si>
  <si>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</si>
  <si>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</si>
  <si>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НЕНАЛОГОВЫЕ ДОХОДЫ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</si>
  <si>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</si>
  <si>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</si>
  <si>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 xml:space="preserve">Доходы в виде прибыли, приходящейся на доли в уставных (складочных) 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 </t>
  </si>
  <si>
    <t>000 1 11 01000 00 0000 120</t>
  </si>
  <si>
    <t>Доходы в виде прибыли, приходящейся на доли в уставных (складочных)  капиталах хозяйственных товариществ и обществ, или дивидендов по акциям, принадлежащим муниципальным  районам</t>
  </si>
  <si>
    <t>902 1 11 01050 05 0000 120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</si>
  <si>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учрежедений,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</si>
  <si>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</si>
  <si>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</si>
  <si>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</si>
  <si>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</si>
  <si>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</si>
  <si>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</si>
  <si>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</si>
  <si>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</si>
  <si>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902 1 11 05025 05 0000 120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</si>
  <si>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</si>
  <si>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>000 1 11 05030 00 0000 120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</si>
  <si>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</si>
  <si>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t>902 1 11 05035 05 0000 120</t>
  </si>
  <si>
    <t>Платежи от государственных и муниципальных унитарных предприятий</t>
  </si>
  <si>
    <t>000 1 11 07000 00 0000 120</t>
  </si>
  <si>
    <t xml:space="preserve">Доходы от перечисления части прибыли государственных и муниципальных унитарных предприятий, остающейся  после уплаты налогов и обязательных платежей  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</si>
  <si>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</si>
  <si>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</si>
  <si>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902 1 11 07015 05 0000 120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</si>
  <si>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</si>
  <si>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</si>
  <si>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</si>
  <si>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</si>
  <si>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</si>
  <si>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048 1 12 01010 01 0000 120</t>
  </si>
  <si>
    <t>Плата за выбросы загрязняющих веществ в атмосферный воздух передвижными объектами</t>
  </si>
  <si>
    <t>048 1 12 01020 01 0000 120</t>
  </si>
  <si>
    <t>Плата за сбросы загрязняющих веществ в водные объекты</t>
  </si>
  <si>
    <t>048 1 12 01030 01 0000 120</t>
  </si>
  <si>
    <t>Плата за размещение отходов производства и потребления</t>
  </si>
  <si>
    <t>048 1 12 01040 01 0000 120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</si>
  <si>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</si>
  <si>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</si>
  <si>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             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</si>
  <si>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</si>
  <si>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</si>
  <si>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902 1 14 02053 05 0000 410</t>
  </si>
  <si>
    <t xml:space="preserve">Доходы от продажи земельных участков, находящихся в государственной и муниципальной  собственности </t>
  </si>
  <si>
    <t xml:space="preserve">000 1 14 06000 00 0000 430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</si>
  <si>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</si>
  <si>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</si>
  <si>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</si>
  <si>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</si>
  <si>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</si>
  <si>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902 1 14 06025 05 0000 430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</si>
  <si>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</si>
  <si>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</si>
  <si>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</si>
  <si>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</si>
  <si>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</si>
  <si>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</si>
  <si>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</si>
  <si>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</si>
  <si>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</si>
  <si>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</si>
  <si>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муницпальных районов</t>
  </si>
  <si>
    <t>902 1 16 21050 05 0000 140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</si>
  <si>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</si>
  <si>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</si>
  <si>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</si>
  <si>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814 1 16 25020 01 0000 140</t>
  </si>
  <si>
    <t>Денежные взыскания (штрафы) за нарушение законодательства в области охраны окружающей среды</t>
  </si>
  <si>
    <t>814 1 16 25050 01 0000 140</t>
  </si>
  <si>
    <t xml:space="preserve">Денежные взыскания (штрафы)  за нарушение земельного  законодательства </t>
  </si>
  <si>
    <t>081 1 16 25060 01 0000 140</t>
  </si>
  <si>
    <t>321 1 16 25060 01 0000 140</t>
  </si>
  <si>
    <t xml:space="preserve">Денежные взыскания (штрафы)  за правонарушения в области дорожного движения </t>
  </si>
  <si>
    <t>000 1 16 30000 01 0000 140</t>
  </si>
  <si>
    <t>Прочие денежные взыскания (штрафы) за правонарушения в области дорожного движения</t>
  </si>
  <si>
    <t>188 1 16 30030 01 0000 140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</si>
  <si>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</si>
  <si>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</si>
  <si>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177 1 16 43000 01 0000 140</t>
  </si>
  <si>
    <t>188 1 16 43000 01 0000 140</t>
  </si>
  <si>
    <t>322 1 16 43000 01 0000 140</t>
  </si>
  <si>
    <t>802 1 16 43000 01 0000 140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</si>
  <si>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</si>
  <si>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</si>
  <si>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 муниципальных районов</t>
  </si>
  <si>
    <t>081 1 16 90050 05 0000 140</t>
  </si>
  <si>
    <t>188 1 16 90050 05 0000 140</t>
  </si>
  <si>
    <t>806 1 16 90050 05 0000 140</t>
  </si>
  <si>
    <t>814 1 16 90050 05 0000 140</t>
  </si>
  <si>
    <t>823 1 16 90050 05 0000 140</t>
  </si>
  <si>
    <t>902 1 16 90050 05 0000 140</t>
  </si>
  <si>
    <t>БЕЗВОЗМЕЗДНЫЕ ПОСТУПЛЕНИЯ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</si>
  <si>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</si>
  <si>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</si>
  <si>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</si>
  <si>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</si>
  <si>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</si>
  <si>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</si>
  <si>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000 2 02  01003 00 0000 151</t>
  </si>
  <si>
    <t>Дотации бюджетам муниципальных районов на поддержку мер по обеспечению сбалансированности бюджетов, в тои числе:</t>
  </si>
  <si>
    <t>902 2 02 01003 05 0000 151</t>
  </si>
  <si>
    <t>Дотации на поддержку мер по обеспечению сбалансированности местных бюджетов для решения отдельных вопросов местного значения в сфере дополнительного образования  детей в соответствии с ПАВО от 24.03.2016 г. № 118-п</t>
  </si>
  <si>
    <t>Дотации на поддержку мер по обеспечению сбалансированности местных бюджетов для решения отдельных вопросов местного значения в части оказания поддержки организациям территориального общественного самоуправления в соответствии с ПАВО от 14.06.2016 г. № 284-п</t>
  </si>
  <si>
    <t>Субвенция бюджетам субъектов Российской Федерации и муниципальных образований</t>
  </si>
  <si>
    <t>000 2 02 03000 00 0000 151</t>
  </si>
  <si>
    <t>Субвенции на реализацию государственных полномочий Волгоградской области по финансовому обеспечению образовательной деятельности образовательных организаций в части расходов на реализацию основных общеобразовательных программ в соответствии с Законом Волгоградской области от 04 октября 2013 г. "118-ОД "Об образовании в Волгоградской области", в том числе:</t>
  </si>
  <si>
    <t>000 2 02 03000 05 0000 151</t>
  </si>
  <si>
    <t>осуществление образовательного процесса муниципальными общеобразовательными организациями</t>
  </si>
  <si>
    <t>000 2 02 03024 05  0000 151</t>
  </si>
  <si>
    <t>осуществление общеобразовательного процесса муниципальными дошкольными образовательными организациями</t>
  </si>
  <si>
    <t>902 2 02 03024 05  0000 151</t>
  </si>
  <si>
    <t>Субвенции на исполнение органми местного самоуправления государственных полномочий на регистрацию актов гражданского состояния</t>
  </si>
  <si>
    <t>902 2 02 03003 05 0000 151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</si>
  <si>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</si>
  <si>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902 2 02 03007 05 0000 151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</si>
  <si>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</si>
  <si>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902 2 02 03024 05 0000 151</t>
  </si>
  <si>
    <t>Субвенции на реализацию Закона Волгоградской области от 12 декабря 2005 г. N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</si>
  <si>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902 2 02 03027 05 0000 151</t>
  </si>
  <si>
    <t xml:space="preserve"> на выплату пособий по опеке и попечительству</t>
  </si>
  <si>
    <t xml:space="preserve">на вознаграждение за труд, причитающееся приемным родителям (патронатному воспитателю), и предоставление им мер социальной поддержки </t>
  </si>
  <si>
    <t>Субвенции на предоставление субсидий гражданам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</si>
  <si>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>902 2 02 03022 05 0000 151</t>
  </si>
  <si>
    <t>Субвенции бюджетам муниципальных образований на предоставление мер социальной поддержки по оплате жилья и коммунальных услуг специалистам учреждений культуры(библиотек,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</si>
  <si>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902 2 02 03024  05 0000 151</t>
  </si>
  <si>
    <t>Субвенции бюджетам муниципальных образований на предоставление мер социальной поддержки по оплате жилья и коммунальных услуг работникам библиотек и медицинским работникам  образовательных  учреждений,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</si>
  <si>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на компенсацию (возмещение) выпадающих доходов ресурсоснабжающих организаций, связанных с применением ими специальных  тарифов (цен) на коммунальные ресурсы (услуги) и услуги технического водоснабжения, поставляемые  населению</t>
  </si>
  <si>
    <t>Субвенции на реализацию Закона Волгоградской области от 13 августа 2007 г. " 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</si>
  <si>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реализацию Закона Волгоградской области от 27 июня 2006 г. №1249-ОД "О наделении органов местного самоуправления отдельными государственными полномочиями Волгоградской области по созданию, исполнению функций, обеспечению деятельности муниципальных комиссий  по делам несовершеннолетних  и защите их прав"</t>
  </si>
  <si>
    <t>Субвенции на реализацию Закона Волгоградской области от 02 декабря 2008 г. №1792-ОД "О наделении органов местного самоуправления муниципальных образований в Волгоградской области государственными полномочиями по   организационному обеспечению деятельности территориальных административных комиссий"</t>
  </si>
  <si>
    <t>Субвенции на реализацию Закона Волгоградской области от 01 ноября 2007 г. N 1536-ОД "О наделении органов местного самоуправления государственными полномочиями по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</si>
  <si>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Субвенции на хранение,  комплектование, учет и использование  архивных документов и архивных  фондов, отнесенных к составу архивного фонда Волгоградской области"</t>
  </si>
  <si>
    <t>902 2 02 03024 05 0000 151 </t>
  </si>
  <si>
    <t>Субвенции на предупреждение и ликвидацию болезней животных, их лечение, защиту населения от болезней общих для человека и животных, в части организации и проведения мероприятий по отлову, содержанию и уничтожению безнадзорных животных</t>
  </si>
  <si>
    <t>Субвенции на реализацию Закона Волгоградской области от 15 ноября 2007 г. N 1557-ОД "О наделении органов местного самоуправления отдельными государственными полномочиями Волгоградской области по организации                                            и осуществлению деятельности по опеке и попечительству"</t>
  </si>
  <si>
    <t>Субвенция бюджетам муниципальных районов на проведение Всероссийской сельскохозяйственной переписи в 2016 году</t>
  </si>
  <si>
    <t>902 2 02 03121 05 0000 151</t>
  </si>
  <si>
    <r>
      <t xml:space="preserve">Субсидии бюджетам </t>
    </r>
    <r>
      <rPr>
        <b/>
        <sz val="9"/>
        <color indexed="8"/>
        <rFont val="Times New Roman"/>
        <family val="1"/>
        <charset val="204"/>
      </rPr>
      <t>бюджетной системы</t>
    </r>
    <r>
      <rPr>
        <b/>
        <sz val="9"/>
        <rFont val="Times New Roman"/>
        <family val="1"/>
        <charset val="204"/>
      </rPr>
      <t xml:space="preserve"> Российской Федерации (межбюджетные субсидии)</t>
    </r>
  </si>
  <si>
    <t>000 2 02 02000 00 0000 151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</si>
  <si>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</si>
  <si>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</si>
  <si>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r>
      <t xml:space="preserve">Субсидия бюджетам муниципальных районов и городских округов Волгоградской области на создание в общеобразовательных организациях, расположенных в сельской местности, условий для занятий физической культурой и спортом в соответствии с ПАВО от 14.06.2016 г. №314-п </t>
    </r>
    <r>
      <rPr>
        <b/>
        <sz val="10"/>
        <rFont val="Times New Roman"/>
        <family val="1"/>
        <charset val="204"/>
      </rPr>
      <t>за счет средств федерального бюджета</t>
    </r>
    <r>
      <rPr>
        <sz val="10"/>
        <rFont val="Times New Roman"/>
        <family val="1"/>
        <charset val="204"/>
      </rPr>
      <t xml:space="preserve"> </t>
    </r>
  </si>
  <si>
    <t>902 2 02 02215 05 0000 151</t>
  </si>
  <si>
    <t>Прочие субсидии , в том числе:</t>
  </si>
  <si>
    <t>000 2 02 02999 05 0000 151</t>
  </si>
  <si>
    <t>Субсидия на обеспечение сбалансированности  бюджетов муниципальных районов</t>
  </si>
  <si>
    <t>902 2 02 02999 05 0000 151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</si>
  <si>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</si>
  <si>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Субсидия на софинансирование расходных обязательств, возникающих в связи с доведением до сведения жителей муниципальных районов официальной информации о социально-экономическом и культурном развитии муниципального района, о развитии его общественной инфраструктуры и иной информации с-но ПАВО от 03.09.2015 г. № 511-п</t>
  </si>
  <si>
    <r>
      <t xml:space="preserve">Субсидия бюджетам муниципальных районов и городских округов Волгоградской области на создание в общеобразовательных организациях, расположенных в сельской местности, условий для занятий физической культурой и спортом в соответствии с ПАВО от 14.06.2016 г. №314-п </t>
    </r>
    <r>
      <rPr>
        <b/>
        <sz val="10"/>
        <rFont val="Times New Roman"/>
        <family val="1"/>
        <charset val="204"/>
      </rPr>
      <t>за счет средств областного бюджета</t>
    </r>
  </si>
  <si>
    <t>Автономная котельная к зданию сельского Дома культуры в х. Шарашенском Алексеевского муниципального района Волгоградской области, проектирование</t>
  </si>
  <si>
    <t>Иные  межбюджетные трансферты</t>
  </si>
  <si>
    <t>000 2 02 04000 00 0000 151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</si>
  <si>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</si>
  <si>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000 2 02 04014  00 0000 151</t>
  </si>
  <si>
    <t>Межбюджетные трансферты, передаваемые  бюджету муниципального района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</si>
  <si>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902 2 02 04014 05 0000 151</t>
  </si>
  <si>
    <t xml:space="preserve">Прочие межбюджетные трансферты, передаваемые бюджетам </t>
  </si>
  <si>
    <t>000 2 02 04999 00 0000 151</t>
  </si>
  <si>
    <t>Иные межбюджетные трансферты, передаваемые бюджетам муниципальных районов на обеспечение социальными гарантиями  молодых специалистов, работающих в муниципальных учреждениях с-но ПАВО от 17.02.2016 г.   № 53-п</t>
  </si>
  <si>
    <t>902 2 02 04999 05 0000 151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</si>
  <si>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</si>
  <si>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</si>
  <si>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</si>
  <si>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</si>
  <si>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902 2 07 05030 05 0000 180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</si>
  <si>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</si>
  <si>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</si>
  <si>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</si>
  <si>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902 2 19 05000 05 0000 151</t>
  </si>
  <si>
    <t xml:space="preserve">   ИТОГО  ДОХОДОВ</t>
  </si>
  <si>
    <t xml:space="preserve">                           </t>
  </si>
  <si>
    <t>УТВЕРЖДЕНО</t>
  </si>
  <si>
    <t>за 1 полугодие 2016 года</t>
  </si>
  <si>
    <t>Отчет за                    1 полугодие 2016 года</t>
  </si>
  <si>
    <t>Алексеевской районной Думы</t>
  </si>
  <si>
    <t>решением</t>
  </si>
  <si>
    <t>Прочие безвозмездные потупления в бюджеты муниципальных районов</t>
  </si>
  <si>
    <t>от 02.09.2016 г. № 52/326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</si>
</sst>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?"/>
  </numFmts>
  <fonts count="20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82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wrapText="1"/>
    </xf>
    <xf numFmtId="0" fontId="7" fillId="0" borderId="0" xfId="0" applyFont="1" applyBorder="1" applyAlignment="1"/>
    <xf numFmtId="0" fontId="8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0" fillId="0" borderId="0" xfId="0" applyNumberFormat="1" applyBorder="1"/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164" fontId="0" fillId="0" borderId="0" xfId="0" applyNumberFormat="1" applyBorder="1"/>
    <xf numFmtId="0" fontId="14" fillId="0" borderId="1" xfId="0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0" fontId="0" fillId="0" borderId="0" xfId="0" applyBorder="1" applyAlignment="1"/>
    <xf numFmtId="0" fontId="12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164" fontId="5" fillId="2" borderId="0" xfId="0" applyNumberFormat="1" applyFont="1" applyFill="1" applyBorder="1" applyAlignment="1">
      <alignment horizontal="right"/>
    </xf>
    <xf numFmtId="49" fontId="15" fillId="0" borderId="1" xfId="0" applyNumberFormat="1" applyFont="1" applyBorder="1" applyAlignment="1" applyProtection="1">
      <alignment horizontal="center"/>
    </xf>
    <xf numFmtId="0" fontId="14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 applyProtection="1">
      <alignment horizontal="left" vertical="center" wrapText="1"/>
    </xf>
    <xf numFmtId="165" fontId="14" fillId="0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4" fillId="0" borderId="1" xfId="0" applyNumberFormat="1" applyFont="1" applyBorder="1" applyAlignment="1">
      <alignment horizontal="left" wrapText="1"/>
    </xf>
    <xf numFmtId="0" fontId="14" fillId="0" borderId="1" xfId="0" applyNumberFormat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justify" wrapText="1"/>
    </xf>
    <xf numFmtId="0" fontId="13" fillId="2" borderId="1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/>
    <xf numFmtId="0" fontId="12" fillId="0" borderId="1" xfId="0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13" fillId="2" borderId="3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 wrapText="1"/>
    </xf>
    <xf numFmtId="0" fontId="14" fillId="2" borderId="4" xfId="0" applyFont="1" applyFill="1" applyBorder="1" applyAlignment="1">
      <alignment wrapText="1"/>
    </xf>
    <xf numFmtId="0" fontId="14" fillId="0" borderId="4" xfId="1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/>
    <xf numFmtId="0" fontId="11" fillId="0" borderId="1" xfId="1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>
      <alignment horizontal="right" wrapText="1"/>
    </xf>
    <xf numFmtId="0" fontId="14" fillId="0" borderId="1" xfId="0" applyNumberFormat="1" applyFont="1" applyFill="1" applyBorder="1" applyAlignment="1">
      <alignment wrapText="1"/>
    </xf>
    <xf numFmtId="0" fontId="0" fillId="0" borderId="0" xfId="0" applyFill="1"/>
    <xf numFmtId="0" fontId="14" fillId="2" borderId="1" xfId="0" applyNumberFormat="1" applyFont="1" applyFill="1" applyBorder="1" applyAlignment="1">
      <alignment wrapText="1"/>
    </xf>
    <xf numFmtId="0" fontId="14" fillId="0" borderId="1" xfId="1" applyNumberFormat="1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>
      <alignment wrapText="1"/>
    </xf>
    <xf numFmtId="0" fontId="14" fillId="2" borderId="1" xfId="0" applyFont="1" applyFill="1" applyBorder="1" applyAlignment="1">
      <alignment vertical="center" wrapText="1"/>
    </xf>
    <xf numFmtId="0" fontId="15" fillId="0" borderId="1" xfId="0" applyFont="1" applyBorder="1"/>
    <xf numFmtId="164" fontId="5" fillId="0" borderId="1" xfId="0" applyNumberFormat="1" applyFont="1" applyBorder="1"/>
    <xf numFmtId="0" fontId="17" fillId="0" borderId="1" xfId="0" applyFont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/>
    <xf numFmtId="0" fontId="9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9" fillId="0" borderId="0" xfId="0" applyFont="1"/>
    <xf numFmtId="0" fontId="19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</cellXfs>
  <cellStyles count="2">
    <cellStyle name="Обычный" xfId="0" builtinId="0"/>
    <cellStyle name="Обычный_Фонд компенсации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view="pageBreakPreview" zoomScaleNormal="106" zoomScaleSheetLayoutView="100" workbookViewId="0">
      <selection activeCell="G11" sqref="G11"/>
    </sheetView>
  </sheetViews>
  <sheetFormatPr defaultRowHeight="12.75"/>
  <cols>
    <col min="1" max="1" width="38" style="74" customWidth="1"/>
    <col min="2" max="2" width="24.85546875" customWidth="1"/>
    <col min="3" max="3" width="12.7109375" customWidth="1"/>
    <col min="4" max="4" width="12.85546875" customWidth="1"/>
    <col min="5" max="5" width="11.85546875" customWidth="1"/>
    <col min="6" max="6" width="0.140625" hidden="1" customWidth="1"/>
  </cols>
  <sheetData>
    <row r="1" spans="1:18">
      <c r="A1" s="75"/>
      <c r="B1" s="80" t="s">
        <v>0</v>
      </c>
      <c r="C1" s="80"/>
      <c r="D1" s="80"/>
      <c r="E1" s="80"/>
    </row>
    <row r="2" spans="1:18">
      <c r="A2" s="75"/>
      <c r="B2" s="80" t="s">
        <v>222</v>
      </c>
      <c r="C2" s="80"/>
      <c r="D2" s="80"/>
      <c r="E2" s="80"/>
    </row>
    <row r="3" spans="1:18" ht="15" customHeight="1">
      <c r="A3" s="81" t="s">
        <v>226</v>
      </c>
      <c r="B3" s="81"/>
      <c r="C3" s="81"/>
      <c r="D3" s="81"/>
      <c r="E3" s="81"/>
    </row>
    <row r="4" spans="1:18" ht="15" customHeight="1">
      <c r="A4" s="81" t="s">
        <v>225</v>
      </c>
      <c r="B4" s="81"/>
      <c r="C4" s="81"/>
      <c r="D4" s="81"/>
      <c r="E4" s="81"/>
    </row>
    <row r="5" spans="1:18" ht="15.75" customHeight="1">
      <c r="A5" s="1"/>
      <c r="B5" s="81" t="s">
        <v>228</v>
      </c>
      <c r="C5" s="81"/>
      <c r="D5" s="81"/>
      <c r="E5" s="81"/>
      <c r="F5" s="2"/>
    </row>
    <row r="6" spans="1:18" ht="15.75" customHeight="1">
      <c r="A6" s="78" t="s">
        <v>1</v>
      </c>
      <c r="B6" s="78"/>
      <c r="C6" s="78"/>
      <c r="D6" s="78"/>
      <c r="E6" s="78"/>
      <c r="F6" s="3"/>
    </row>
    <row r="7" spans="1:18" ht="15.75" customHeight="1">
      <c r="A7" s="79" t="s">
        <v>223</v>
      </c>
      <c r="B7" s="79"/>
      <c r="C7" s="79"/>
      <c r="D7" s="79"/>
      <c r="E7" s="79"/>
      <c r="F7" s="3"/>
    </row>
    <row r="8" spans="1:18" ht="15.75">
      <c r="A8" s="4"/>
      <c r="B8" s="5"/>
      <c r="C8" s="5"/>
      <c r="D8" s="76" t="s">
        <v>2</v>
      </c>
      <c r="E8" s="77"/>
      <c r="F8" s="2"/>
    </row>
    <row r="9" spans="1:18" ht="38.25">
      <c r="A9" s="6" t="s">
        <v>3</v>
      </c>
      <c r="B9" s="7" t="s">
        <v>4</v>
      </c>
      <c r="C9" s="8" t="s">
        <v>5</v>
      </c>
      <c r="D9" s="8" t="s">
        <v>224</v>
      </c>
      <c r="E9" s="8" t="s">
        <v>6</v>
      </c>
      <c r="G9" s="9"/>
      <c r="H9" s="9"/>
      <c r="I9" s="9"/>
      <c r="J9" s="10"/>
      <c r="K9" s="10"/>
      <c r="L9" s="10"/>
      <c r="M9" s="10"/>
      <c r="N9" s="10"/>
      <c r="O9" s="10"/>
      <c r="P9" s="10"/>
      <c r="Q9" s="10"/>
      <c r="R9" s="10"/>
    </row>
    <row r="10" spans="1:18" ht="11.25" customHeight="1">
      <c r="A10" s="11">
        <v>1</v>
      </c>
      <c r="B10" s="11">
        <v>2</v>
      </c>
      <c r="C10" s="12">
        <v>3</v>
      </c>
      <c r="D10" s="12">
        <v>4</v>
      </c>
      <c r="E10" s="12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5.75">
      <c r="A11" s="13" t="s">
        <v>7</v>
      </c>
      <c r="B11" s="14" t="s">
        <v>8</v>
      </c>
      <c r="C11" s="15">
        <f>SUM(C12+C33)</f>
        <v>115838.9</v>
      </c>
      <c r="D11" s="15">
        <f>SUM(D12+D33)</f>
        <v>51088.400000000009</v>
      </c>
      <c r="E11" s="15">
        <f>D11/C11*100</f>
        <v>44.102974044125084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5.75">
      <c r="A12" s="13" t="s">
        <v>9</v>
      </c>
      <c r="B12" s="14"/>
      <c r="C12" s="15">
        <f>SUM(C13+C24+C30+C19)</f>
        <v>105668.2</v>
      </c>
      <c r="D12" s="15">
        <f>SUM(D13+D24+D30+D19)</f>
        <v>47596.600000000006</v>
      </c>
      <c r="E12" s="15">
        <f>D12/C12*100</f>
        <v>45.043447319060995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5.75">
      <c r="A13" s="13" t="s">
        <v>10</v>
      </c>
      <c r="B13" s="14" t="s">
        <v>11</v>
      </c>
      <c r="C13" s="15">
        <f>SUM(C14)</f>
        <v>93526.399999999994</v>
      </c>
      <c r="D13" s="15">
        <f>SUM(D14)</f>
        <v>39211.300000000003</v>
      </c>
      <c r="E13" s="15">
        <f t="shared" ref="E13:E84" si="0">D13/C13*100</f>
        <v>41.925381496561407</v>
      </c>
      <c r="G13" s="10"/>
      <c r="H13" s="16"/>
      <c r="I13" s="16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5.75">
      <c r="A14" s="13" t="s">
        <v>12</v>
      </c>
      <c r="B14" s="14" t="s">
        <v>13</v>
      </c>
      <c r="C14" s="15">
        <f>SUM(C15+C16+C18+C17)</f>
        <v>93526.399999999994</v>
      </c>
      <c r="D14" s="15">
        <f>SUM(D15+D16+D18+D17)</f>
        <v>39211.300000000003</v>
      </c>
      <c r="E14" s="15">
        <f t="shared" si="0"/>
        <v>41.925381496561407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71.25" customHeight="1">
      <c r="A15" s="17" t="s">
        <v>14</v>
      </c>
      <c r="B15" s="18" t="s">
        <v>15</v>
      </c>
      <c r="C15" s="19">
        <v>86472</v>
      </c>
      <c r="D15" s="19">
        <v>38684.5</v>
      </c>
      <c r="E15" s="19">
        <f t="shared" si="0"/>
        <v>44.736446479785364</v>
      </c>
      <c r="G15" s="20"/>
      <c r="H15" s="20"/>
      <c r="I15" s="20"/>
      <c r="J15" s="20"/>
      <c r="K15" s="10"/>
      <c r="L15" s="10"/>
      <c r="M15" s="10"/>
      <c r="N15" s="10"/>
      <c r="O15" s="10"/>
      <c r="P15" s="10"/>
      <c r="Q15" s="10"/>
      <c r="R15" s="10"/>
    </row>
    <row r="16" spans="1:18" ht="108" customHeight="1">
      <c r="A16" s="17" t="s">
        <v>16</v>
      </c>
      <c r="B16" s="18" t="s">
        <v>17</v>
      </c>
      <c r="C16" s="19">
        <v>402.7</v>
      </c>
      <c r="D16" s="19">
        <v>203</v>
      </c>
      <c r="E16" s="19">
        <f t="shared" si="0"/>
        <v>50.409734293518746</v>
      </c>
      <c r="G16" s="20"/>
      <c r="H16" s="20"/>
      <c r="I16" s="20"/>
      <c r="J16" s="20"/>
      <c r="K16" s="10"/>
      <c r="L16" s="10"/>
      <c r="M16" s="10"/>
      <c r="N16" s="10"/>
      <c r="O16" s="10"/>
      <c r="P16" s="10"/>
      <c r="Q16" s="10"/>
      <c r="R16" s="10"/>
    </row>
    <row r="17" spans="1:18" ht="45.75" customHeight="1">
      <c r="A17" s="17" t="s">
        <v>18</v>
      </c>
      <c r="B17" s="18" t="s">
        <v>19</v>
      </c>
      <c r="C17" s="19">
        <v>6414.3</v>
      </c>
      <c r="D17" s="19">
        <v>260.89999999999998</v>
      </c>
      <c r="E17" s="19">
        <f t="shared" si="0"/>
        <v>4.0674742372511421</v>
      </c>
      <c r="G17" s="20"/>
      <c r="H17" s="20"/>
      <c r="I17" s="20"/>
      <c r="J17" s="20"/>
      <c r="K17" s="10"/>
      <c r="L17" s="10"/>
      <c r="M17" s="10"/>
      <c r="N17" s="10"/>
      <c r="O17" s="10"/>
      <c r="P17" s="10"/>
      <c r="Q17" s="10"/>
      <c r="R17" s="10"/>
    </row>
    <row r="18" spans="1:18" ht="84.75" customHeight="1">
      <c r="A18" s="17" t="s">
        <v>20</v>
      </c>
      <c r="B18" s="18" t="s">
        <v>21</v>
      </c>
      <c r="C18" s="19">
        <v>237.4</v>
      </c>
      <c r="D18" s="19">
        <v>62.9</v>
      </c>
      <c r="E18" s="19">
        <f t="shared" si="0"/>
        <v>26.495366470092669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38.25" customHeight="1">
      <c r="A19" s="21" t="s">
        <v>22</v>
      </c>
      <c r="B19" s="22" t="s">
        <v>23</v>
      </c>
      <c r="C19" s="15">
        <f>C20+C21+C22+C23</f>
        <v>3397.7000000000003</v>
      </c>
      <c r="D19" s="15">
        <f>D20+D21+D22+D23</f>
        <v>3469.5</v>
      </c>
      <c r="E19" s="15">
        <f t="shared" si="0"/>
        <v>102.11319421961915</v>
      </c>
      <c r="F19" s="2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72" customHeight="1">
      <c r="A20" s="17" t="s">
        <v>24</v>
      </c>
      <c r="B20" s="24" t="s">
        <v>25</v>
      </c>
      <c r="C20" s="19">
        <v>1216.9000000000001</v>
      </c>
      <c r="D20" s="19">
        <v>1180.0999999999999</v>
      </c>
      <c r="E20" s="19">
        <f t="shared" si="0"/>
        <v>96.975922425836131</v>
      </c>
    </row>
    <row r="21" spans="1:18" ht="82.5" customHeight="1">
      <c r="A21" s="25" t="s">
        <v>26</v>
      </c>
      <c r="B21" s="24" t="s">
        <v>27</v>
      </c>
      <c r="C21" s="19">
        <v>27.7</v>
      </c>
      <c r="D21" s="19">
        <v>19.399999999999999</v>
      </c>
      <c r="E21" s="19">
        <f t="shared" si="0"/>
        <v>70.036101083032491</v>
      </c>
    </row>
    <row r="22" spans="1:18" ht="72" customHeight="1">
      <c r="A22" s="26" t="s">
        <v>28</v>
      </c>
      <c r="B22" s="24" t="s">
        <v>29</v>
      </c>
      <c r="C22" s="19">
        <v>2311.1999999999998</v>
      </c>
      <c r="D22" s="19">
        <v>2455.8000000000002</v>
      </c>
      <c r="E22" s="19">
        <f t="shared" si="0"/>
        <v>106.25649013499483</v>
      </c>
    </row>
    <row r="23" spans="1:18" ht="72">
      <c r="A23" s="27" t="s">
        <v>30</v>
      </c>
      <c r="B23" s="24" t="s">
        <v>31</v>
      </c>
      <c r="C23" s="19">
        <v>-158.1</v>
      </c>
      <c r="D23" s="19">
        <v>-185.8</v>
      </c>
      <c r="E23" s="19">
        <f t="shared" si="0"/>
        <v>117.52055660974068</v>
      </c>
    </row>
    <row r="24" spans="1:18" ht="15.75">
      <c r="A24" s="13" t="s">
        <v>32</v>
      </c>
      <c r="B24" s="14" t="s">
        <v>33</v>
      </c>
      <c r="C24" s="15">
        <f>SUM(C25+C28)</f>
        <v>7794.1</v>
      </c>
      <c r="D24" s="15">
        <f>SUM(D25+D28)</f>
        <v>4351.8</v>
      </c>
      <c r="E24" s="15">
        <f t="shared" si="0"/>
        <v>55.834541512169466</v>
      </c>
    </row>
    <row r="25" spans="1:18" ht="24.75">
      <c r="A25" s="28" t="s">
        <v>34</v>
      </c>
      <c r="B25" s="18" t="s">
        <v>35</v>
      </c>
      <c r="C25" s="19">
        <f>C26+C27</f>
        <v>5785</v>
      </c>
      <c r="D25" s="19">
        <f>D26+D27</f>
        <v>2512.2000000000003</v>
      </c>
      <c r="E25" s="19">
        <f t="shared" si="0"/>
        <v>43.426101987899749</v>
      </c>
    </row>
    <row r="26" spans="1:18" ht="24.75">
      <c r="A26" s="28" t="s">
        <v>34</v>
      </c>
      <c r="B26" s="18" t="s">
        <v>36</v>
      </c>
      <c r="C26" s="19">
        <v>5784.6</v>
      </c>
      <c r="D26" s="19">
        <v>2511.9</v>
      </c>
      <c r="E26" s="19">
        <f t="shared" si="0"/>
        <v>43.423918680634785</v>
      </c>
    </row>
    <row r="27" spans="1:18" ht="36.75">
      <c r="A27" s="28" t="s">
        <v>37</v>
      </c>
      <c r="B27" s="18" t="s">
        <v>38</v>
      </c>
      <c r="C27" s="19">
        <v>0.4</v>
      </c>
      <c r="D27" s="19">
        <v>0.3</v>
      </c>
      <c r="E27" s="19">
        <f t="shared" si="0"/>
        <v>74.999999999999986</v>
      </c>
    </row>
    <row r="28" spans="1:18" ht="15.75">
      <c r="A28" s="28" t="s">
        <v>39</v>
      </c>
      <c r="B28" s="18" t="s">
        <v>40</v>
      </c>
      <c r="C28" s="19">
        <f>C29</f>
        <v>2009.1</v>
      </c>
      <c r="D28" s="19">
        <f>D29</f>
        <v>1839.6</v>
      </c>
      <c r="E28" s="19">
        <f t="shared" si="0"/>
        <v>91.563386591010897</v>
      </c>
    </row>
    <row r="29" spans="1:18" ht="15.75">
      <c r="A29" s="28" t="s">
        <v>39</v>
      </c>
      <c r="B29" s="29" t="s">
        <v>41</v>
      </c>
      <c r="C29" s="19">
        <v>2009.1</v>
      </c>
      <c r="D29" s="19">
        <v>1839.6</v>
      </c>
      <c r="E29" s="19">
        <f t="shared" si="0"/>
        <v>91.563386591010897</v>
      </c>
    </row>
    <row r="30" spans="1:18" ht="15.75">
      <c r="A30" s="13" t="s">
        <v>42</v>
      </c>
      <c r="B30" s="14" t="s">
        <v>43</v>
      </c>
      <c r="C30" s="15">
        <f>SUM(C31)</f>
        <v>950</v>
      </c>
      <c r="D30" s="15">
        <f>SUM(D31)</f>
        <v>564</v>
      </c>
      <c r="E30" s="15">
        <f t="shared" si="0"/>
        <v>59.368421052631582</v>
      </c>
    </row>
    <row r="31" spans="1:18" ht="36.75">
      <c r="A31" s="28" t="s">
        <v>44</v>
      </c>
      <c r="B31" s="18" t="s">
        <v>45</v>
      </c>
      <c r="C31" s="19">
        <f>SUM(C32)</f>
        <v>950</v>
      </c>
      <c r="D31" s="19">
        <f>SUM(D32)</f>
        <v>564</v>
      </c>
      <c r="E31" s="19">
        <f t="shared" si="0"/>
        <v>59.368421052631582</v>
      </c>
    </row>
    <row r="32" spans="1:18" ht="48.75">
      <c r="A32" s="28" t="s">
        <v>46</v>
      </c>
      <c r="B32" s="18" t="s">
        <v>47</v>
      </c>
      <c r="C32" s="19">
        <v>950</v>
      </c>
      <c r="D32" s="19">
        <v>564</v>
      </c>
      <c r="E32" s="19">
        <f t="shared" si="0"/>
        <v>59.368421052631582</v>
      </c>
    </row>
    <row r="33" spans="1:5" ht="15.75">
      <c r="A33" s="13" t="s">
        <v>48</v>
      </c>
      <c r="B33" s="18"/>
      <c r="C33" s="15">
        <f>SUM(C34+C47+C53+C60)</f>
        <v>10170.700000000001</v>
      </c>
      <c r="D33" s="15">
        <f>SUM(D34+D47+D53+D60)</f>
        <v>3491.8</v>
      </c>
      <c r="E33" s="15">
        <f t="shared" si="0"/>
        <v>34.331953552852802</v>
      </c>
    </row>
    <row r="34" spans="1:5" ht="36.75">
      <c r="A34" s="13" t="s">
        <v>49</v>
      </c>
      <c r="B34" s="14" t="s">
        <v>50</v>
      </c>
      <c r="C34" s="15">
        <f>SUM(C35+C37+C44)</f>
        <v>7936.1</v>
      </c>
      <c r="D34" s="15">
        <f>SUM(D35+D37+D44)</f>
        <v>2623.4</v>
      </c>
      <c r="E34" s="15">
        <f t="shared" si="0"/>
        <v>33.056539106110058</v>
      </c>
    </row>
    <row r="35" spans="1:5" ht="72.75" customHeight="1">
      <c r="A35" s="30" t="s">
        <v>51</v>
      </c>
      <c r="B35" s="18" t="s">
        <v>52</v>
      </c>
      <c r="C35" s="19">
        <f>C36</f>
        <v>0.5</v>
      </c>
      <c r="D35" s="19">
        <f>D36</f>
        <v>0</v>
      </c>
      <c r="E35" s="19">
        <f t="shared" si="0"/>
        <v>0</v>
      </c>
    </row>
    <row r="36" spans="1:5" ht="47.25" customHeight="1">
      <c r="A36" s="30" t="s">
        <v>53</v>
      </c>
      <c r="B36" s="18" t="s">
        <v>54</v>
      </c>
      <c r="C36" s="19">
        <v>0.5</v>
      </c>
      <c r="D36" s="19">
        <v>0</v>
      </c>
      <c r="E36" s="19">
        <f t="shared" si="0"/>
        <v>0</v>
      </c>
    </row>
    <row r="37" spans="1:5" ht="83.25" customHeight="1">
      <c r="A37" s="31" t="s">
        <v>55</v>
      </c>
      <c r="B37" s="18" t="s">
        <v>56</v>
      </c>
      <c r="C37" s="19">
        <f>SUM(C38+C42+C40)</f>
        <v>7874.3</v>
      </c>
      <c r="D37" s="19">
        <f>SUM(D38+D42+D40)</f>
        <v>2623.4</v>
      </c>
      <c r="E37" s="19">
        <f t="shared" si="0"/>
        <v>33.315977293219717</v>
      </c>
    </row>
    <row r="38" spans="1:5" ht="57.75" customHeight="1">
      <c r="A38" s="32" t="s">
        <v>57</v>
      </c>
      <c r="B38" s="29" t="s">
        <v>58</v>
      </c>
      <c r="C38" s="19">
        <f>SUM(C39)</f>
        <v>5900</v>
      </c>
      <c r="D38" s="19">
        <f>SUM(D39)</f>
        <v>2297.3000000000002</v>
      </c>
      <c r="E38" s="19">
        <f t="shared" si="0"/>
        <v>38.937288135593221</v>
      </c>
    </row>
    <row r="39" spans="1:5" ht="81.75" customHeight="1">
      <c r="A39" s="30" t="s">
        <v>59</v>
      </c>
      <c r="B39" s="29" t="s">
        <v>60</v>
      </c>
      <c r="C39" s="19">
        <v>5900</v>
      </c>
      <c r="D39" s="19">
        <v>2297.3000000000002</v>
      </c>
      <c r="E39" s="19">
        <f t="shared" si="0"/>
        <v>38.937288135593221</v>
      </c>
    </row>
    <row r="40" spans="1:5" ht="83.25" customHeight="1">
      <c r="A40" s="28" t="s">
        <v>61</v>
      </c>
      <c r="B40" s="18" t="s">
        <v>62</v>
      </c>
      <c r="C40" s="19">
        <f>SUM(C41)</f>
        <v>1300</v>
      </c>
      <c r="D40" s="19">
        <f>SUM(D41)</f>
        <v>68.099999999999994</v>
      </c>
      <c r="E40" s="19">
        <f t="shared" si="0"/>
        <v>5.2384615384615385</v>
      </c>
    </row>
    <row r="41" spans="1:5" ht="71.25" customHeight="1">
      <c r="A41" s="28" t="s">
        <v>63</v>
      </c>
      <c r="B41" s="18" t="s">
        <v>64</v>
      </c>
      <c r="C41" s="19">
        <v>1300</v>
      </c>
      <c r="D41" s="19">
        <v>68.099999999999994</v>
      </c>
      <c r="E41" s="19">
        <f t="shared" si="0"/>
        <v>5.2384615384615385</v>
      </c>
    </row>
    <row r="42" spans="1:5" ht="84.75">
      <c r="A42" s="32" t="s">
        <v>65</v>
      </c>
      <c r="B42" s="18" t="s">
        <v>66</v>
      </c>
      <c r="C42" s="19">
        <f>SUM(C43)</f>
        <v>674.3</v>
      </c>
      <c r="D42" s="19">
        <f>SUM(D43)</f>
        <v>258</v>
      </c>
      <c r="E42" s="19">
        <f t="shared" si="0"/>
        <v>38.261901230906126</v>
      </c>
    </row>
    <row r="43" spans="1:5" ht="72.75">
      <c r="A43" s="28" t="s">
        <v>67</v>
      </c>
      <c r="B43" s="18" t="s">
        <v>68</v>
      </c>
      <c r="C43" s="19">
        <v>674.3</v>
      </c>
      <c r="D43" s="19">
        <v>258</v>
      </c>
      <c r="E43" s="19">
        <f t="shared" si="0"/>
        <v>38.261901230906126</v>
      </c>
    </row>
    <row r="44" spans="1:5" ht="24.75">
      <c r="A44" s="30" t="s">
        <v>69</v>
      </c>
      <c r="B44" s="18" t="s">
        <v>70</v>
      </c>
      <c r="C44" s="19">
        <f>SUM(C45)</f>
        <v>61.3</v>
      </c>
      <c r="D44" s="19">
        <f>SUM(D45)</f>
        <v>0</v>
      </c>
      <c r="E44" s="19">
        <f t="shared" si="0"/>
        <v>0</v>
      </c>
    </row>
    <row r="45" spans="1:5" ht="48.75">
      <c r="A45" s="30" t="s">
        <v>71</v>
      </c>
      <c r="B45" s="18" t="s">
        <v>72</v>
      </c>
      <c r="C45" s="19">
        <f>SUM(C46)</f>
        <v>61.3</v>
      </c>
      <c r="D45" s="19">
        <f>SUM(D46)</f>
        <v>0</v>
      </c>
      <c r="E45" s="19">
        <f t="shared" si="0"/>
        <v>0</v>
      </c>
    </row>
    <row r="46" spans="1:5" ht="60.75">
      <c r="A46" s="30" t="s">
        <v>73</v>
      </c>
      <c r="B46" s="18" t="s">
        <v>74</v>
      </c>
      <c r="C46" s="19">
        <v>61.3</v>
      </c>
      <c r="D46" s="19">
        <v>0</v>
      </c>
      <c r="E46" s="19">
        <f t="shared" si="0"/>
        <v>0</v>
      </c>
    </row>
    <row r="47" spans="1:5" ht="24.75">
      <c r="A47" s="13" t="s">
        <v>75</v>
      </c>
      <c r="B47" s="14" t="s">
        <v>76</v>
      </c>
      <c r="C47" s="15">
        <f>C48</f>
        <v>720</v>
      </c>
      <c r="D47" s="15">
        <f>D48</f>
        <v>213.8</v>
      </c>
      <c r="E47" s="15">
        <f t="shared" si="0"/>
        <v>29.694444444444446</v>
      </c>
    </row>
    <row r="48" spans="1:5" ht="24.75">
      <c r="A48" s="28" t="s">
        <v>77</v>
      </c>
      <c r="B48" s="18" t="s">
        <v>78</v>
      </c>
      <c r="C48" s="19">
        <f>C49+C50+C51+C52</f>
        <v>720</v>
      </c>
      <c r="D48" s="19">
        <f>D49+D50+D51+D52</f>
        <v>213.8</v>
      </c>
      <c r="E48" s="19">
        <f t="shared" si="0"/>
        <v>29.694444444444446</v>
      </c>
    </row>
    <row r="49" spans="1:5" ht="24.75">
      <c r="A49" s="28" t="s">
        <v>79</v>
      </c>
      <c r="B49" s="18" t="s">
        <v>80</v>
      </c>
      <c r="C49" s="19">
        <v>250</v>
      </c>
      <c r="D49" s="19">
        <v>59.9</v>
      </c>
      <c r="E49" s="19">
        <f t="shared" si="0"/>
        <v>23.96</v>
      </c>
    </row>
    <row r="50" spans="1:5" ht="24.75">
      <c r="A50" s="28" t="s">
        <v>81</v>
      </c>
      <c r="B50" s="18" t="s">
        <v>82</v>
      </c>
      <c r="C50" s="19">
        <v>80</v>
      </c>
      <c r="D50" s="19">
        <v>21.7</v>
      </c>
      <c r="E50" s="19">
        <f t="shared" si="0"/>
        <v>27.125</v>
      </c>
    </row>
    <row r="51" spans="1:5" ht="24.75">
      <c r="A51" s="28" t="s">
        <v>83</v>
      </c>
      <c r="B51" s="18" t="s">
        <v>84</v>
      </c>
      <c r="C51" s="19">
        <v>2</v>
      </c>
      <c r="D51" s="19">
        <v>0.3</v>
      </c>
      <c r="E51" s="19">
        <f t="shared" si="0"/>
        <v>15</v>
      </c>
    </row>
    <row r="52" spans="1:5" ht="24.75">
      <c r="A52" s="28" t="s">
        <v>85</v>
      </c>
      <c r="B52" s="18" t="s">
        <v>86</v>
      </c>
      <c r="C52" s="19">
        <v>388</v>
      </c>
      <c r="D52" s="19">
        <v>131.9</v>
      </c>
      <c r="E52" s="19">
        <f t="shared" si="0"/>
        <v>33.994845360824741</v>
      </c>
    </row>
    <row r="53" spans="1:5" ht="24.75">
      <c r="A53" s="13" t="s">
        <v>87</v>
      </c>
      <c r="B53" s="14" t="s">
        <v>88</v>
      </c>
      <c r="C53" s="15">
        <f>SUM(C54+C56)</f>
        <v>640</v>
      </c>
      <c r="D53" s="15">
        <f>SUM(D54+D56)</f>
        <v>334.9</v>
      </c>
      <c r="E53" s="15">
        <f t="shared" si="0"/>
        <v>52.328124999999993</v>
      </c>
    </row>
    <row r="54" spans="1:5" ht="72.75" customHeight="1">
      <c r="A54" s="30" t="s">
        <v>89</v>
      </c>
      <c r="B54" s="18" t="s">
        <v>90</v>
      </c>
      <c r="C54" s="19">
        <f>SUM(C55)</f>
        <v>320</v>
      </c>
      <c r="D54" s="19">
        <f>SUM(D55)</f>
        <v>0</v>
      </c>
      <c r="E54" s="19">
        <f t="shared" si="0"/>
        <v>0</v>
      </c>
    </row>
    <row r="55" spans="1:5" ht="96.75">
      <c r="A55" s="31" t="s">
        <v>91</v>
      </c>
      <c r="B55" s="18" t="s">
        <v>92</v>
      </c>
      <c r="C55" s="19">
        <v>320</v>
      </c>
      <c r="D55" s="19">
        <v>0</v>
      </c>
      <c r="E55" s="19">
        <f t="shared" si="0"/>
        <v>0</v>
      </c>
    </row>
    <row r="56" spans="1:5" ht="36.75">
      <c r="A56" s="30" t="s">
        <v>93</v>
      </c>
      <c r="B56" s="18" t="s">
        <v>94</v>
      </c>
      <c r="C56" s="19">
        <f>C57+C58</f>
        <v>320</v>
      </c>
      <c r="D56" s="19">
        <f>D57+D58</f>
        <v>334.9</v>
      </c>
      <c r="E56" s="19">
        <f t="shared" si="0"/>
        <v>104.65624999999999</v>
      </c>
    </row>
    <row r="57" spans="1:5" ht="48.75">
      <c r="A57" s="17" t="s">
        <v>95</v>
      </c>
      <c r="B57" s="33" t="s">
        <v>96</v>
      </c>
      <c r="C57" s="19">
        <v>320</v>
      </c>
      <c r="D57" s="19">
        <v>334.9</v>
      </c>
      <c r="E57" s="19">
        <f t="shared" si="0"/>
        <v>104.65624999999999</v>
      </c>
    </row>
    <row r="58" spans="1:5" ht="60.75" hidden="1">
      <c r="A58" s="17" t="s">
        <v>97</v>
      </c>
      <c r="B58" s="33" t="s">
        <v>98</v>
      </c>
      <c r="C58" s="19">
        <f>C59</f>
        <v>0</v>
      </c>
      <c r="D58" s="19">
        <f>D59</f>
        <v>0</v>
      </c>
      <c r="E58" s="19">
        <v>0</v>
      </c>
    </row>
    <row r="59" spans="1:5" ht="60.75" hidden="1">
      <c r="A59" s="17" t="s">
        <v>99</v>
      </c>
      <c r="B59" s="33" t="s">
        <v>100</v>
      </c>
      <c r="C59" s="19">
        <v>0</v>
      </c>
      <c r="D59" s="19">
        <v>0</v>
      </c>
      <c r="E59" s="19">
        <v>0</v>
      </c>
    </row>
    <row r="60" spans="1:5" ht="18" customHeight="1">
      <c r="A60" s="13" t="s">
        <v>101</v>
      </c>
      <c r="B60" s="14" t="s">
        <v>102</v>
      </c>
      <c r="C60" s="15">
        <f>C61+C66+C78+C71+C73+C64</f>
        <v>874.6</v>
      </c>
      <c r="D60" s="15">
        <f>D61+D66+D78+D71+D73+D64</f>
        <v>319.7</v>
      </c>
      <c r="E60" s="15">
        <f t="shared" si="0"/>
        <v>36.553853190029727</v>
      </c>
    </row>
    <row r="61" spans="1:5" ht="30.75" customHeight="1">
      <c r="A61" s="13" t="s">
        <v>103</v>
      </c>
      <c r="B61" s="14" t="s">
        <v>104</v>
      </c>
      <c r="C61" s="15">
        <f>SUM(C63+C62)</f>
        <v>10</v>
      </c>
      <c r="D61" s="15">
        <f>SUM(D63+D62)</f>
        <v>4.5</v>
      </c>
      <c r="E61" s="15">
        <f t="shared" si="0"/>
        <v>45</v>
      </c>
    </row>
    <row r="62" spans="1:5" ht="72" customHeight="1">
      <c r="A62" s="28" t="s">
        <v>105</v>
      </c>
      <c r="B62" s="18" t="s">
        <v>106</v>
      </c>
      <c r="C62" s="19">
        <v>0</v>
      </c>
      <c r="D62" s="19">
        <v>-0.1</v>
      </c>
      <c r="E62" s="19">
        <v>0</v>
      </c>
    </row>
    <row r="63" spans="1:5" ht="60.75" customHeight="1">
      <c r="A63" s="28" t="s">
        <v>107</v>
      </c>
      <c r="B63" s="18" t="s">
        <v>108</v>
      </c>
      <c r="C63" s="19">
        <v>10</v>
      </c>
      <c r="D63" s="19">
        <v>4.5999999999999996</v>
      </c>
      <c r="E63" s="19">
        <f t="shared" si="0"/>
        <v>46</v>
      </c>
    </row>
    <row r="64" spans="1:5" ht="37.5" customHeight="1">
      <c r="A64" s="13" t="s">
        <v>109</v>
      </c>
      <c r="B64" s="14" t="s">
        <v>110</v>
      </c>
      <c r="C64" s="15">
        <f>C65</f>
        <v>32.5</v>
      </c>
      <c r="D64" s="15">
        <f>D65</f>
        <v>32.5</v>
      </c>
      <c r="E64" s="15">
        <f t="shared" si="0"/>
        <v>100</v>
      </c>
    </row>
    <row r="65" spans="1:5" ht="51.75" customHeight="1">
      <c r="A65" s="28" t="s">
        <v>111</v>
      </c>
      <c r="B65" s="18" t="s">
        <v>112</v>
      </c>
      <c r="C65" s="19">
        <v>32.5</v>
      </c>
      <c r="D65" s="19">
        <v>32.5</v>
      </c>
      <c r="E65" s="19">
        <f t="shared" si="0"/>
        <v>100</v>
      </c>
    </row>
    <row r="66" spans="1:5" ht="119.25" customHeight="1">
      <c r="A66" s="21" t="s">
        <v>113</v>
      </c>
      <c r="B66" s="14" t="s">
        <v>114</v>
      </c>
      <c r="C66" s="15">
        <f>C68+C69+C70+C67</f>
        <v>225.1</v>
      </c>
      <c r="D66" s="15">
        <f>D68+D69+D70+D67</f>
        <v>71.5</v>
      </c>
      <c r="E66" s="15">
        <f t="shared" si="0"/>
        <v>31.763660595290983</v>
      </c>
    </row>
    <row r="67" spans="1:5" ht="37.5" customHeight="1">
      <c r="A67" s="17" t="s">
        <v>115</v>
      </c>
      <c r="B67" s="18" t="s">
        <v>116</v>
      </c>
      <c r="C67" s="19">
        <v>1.5</v>
      </c>
      <c r="D67" s="19">
        <v>1.5</v>
      </c>
      <c r="E67" s="19">
        <f t="shared" si="0"/>
        <v>100</v>
      </c>
    </row>
    <row r="68" spans="1:5" ht="39" customHeight="1">
      <c r="A68" s="17" t="s">
        <v>117</v>
      </c>
      <c r="B68" s="18" t="s">
        <v>118</v>
      </c>
      <c r="C68" s="19">
        <v>60</v>
      </c>
      <c r="D68" s="19">
        <v>5</v>
      </c>
      <c r="E68" s="19">
        <f t="shared" si="0"/>
        <v>8.3333333333333321</v>
      </c>
    </row>
    <row r="69" spans="1:5" ht="26.25" customHeight="1">
      <c r="A69" s="28" t="s">
        <v>119</v>
      </c>
      <c r="B69" s="18" t="s">
        <v>120</v>
      </c>
      <c r="C69" s="19">
        <v>95</v>
      </c>
      <c r="D69" s="19">
        <v>0</v>
      </c>
      <c r="E69" s="19">
        <f t="shared" si="0"/>
        <v>0</v>
      </c>
    </row>
    <row r="70" spans="1:5" ht="27.75" customHeight="1">
      <c r="A70" s="28" t="s">
        <v>119</v>
      </c>
      <c r="B70" s="18" t="s">
        <v>121</v>
      </c>
      <c r="C70" s="19">
        <v>68.599999999999994</v>
      </c>
      <c r="D70" s="19">
        <v>65</v>
      </c>
      <c r="E70" s="19">
        <f t="shared" si="0"/>
        <v>94.75218658892129</v>
      </c>
    </row>
    <row r="71" spans="1:5" ht="36.75">
      <c r="A71" s="13" t="s">
        <v>122</v>
      </c>
      <c r="B71" s="14" t="s">
        <v>123</v>
      </c>
      <c r="C71" s="15">
        <f>C72</f>
        <v>32</v>
      </c>
      <c r="D71" s="15">
        <f>D72</f>
        <v>0</v>
      </c>
      <c r="E71" s="15">
        <f t="shared" si="0"/>
        <v>0</v>
      </c>
    </row>
    <row r="72" spans="1:5" ht="27.75" customHeight="1">
      <c r="A72" s="34" t="s">
        <v>124</v>
      </c>
      <c r="B72" s="18" t="s">
        <v>125</v>
      </c>
      <c r="C72" s="19">
        <v>32</v>
      </c>
      <c r="D72" s="19">
        <v>0</v>
      </c>
      <c r="E72" s="19">
        <f t="shared" si="0"/>
        <v>0</v>
      </c>
    </row>
    <row r="73" spans="1:5" ht="72" customHeight="1">
      <c r="A73" s="35" t="s">
        <v>126</v>
      </c>
      <c r="B73" s="14" t="s">
        <v>127</v>
      </c>
      <c r="C73" s="15">
        <f>C75+C74+C77+C76</f>
        <v>23</v>
      </c>
      <c r="D73" s="15">
        <f>D75+D74+D77+D76</f>
        <v>20.7</v>
      </c>
      <c r="E73" s="15">
        <f t="shared" si="0"/>
        <v>90</v>
      </c>
    </row>
    <row r="74" spans="1:5" ht="72" customHeight="1">
      <c r="A74" s="28" t="s">
        <v>126</v>
      </c>
      <c r="B74" s="18" t="s">
        <v>128</v>
      </c>
      <c r="C74" s="19">
        <v>5</v>
      </c>
      <c r="D74" s="19">
        <v>5</v>
      </c>
      <c r="E74" s="19">
        <f t="shared" si="0"/>
        <v>100</v>
      </c>
    </row>
    <row r="75" spans="1:5" ht="72.75">
      <c r="A75" s="28" t="s">
        <v>126</v>
      </c>
      <c r="B75" s="18" t="s">
        <v>129</v>
      </c>
      <c r="C75" s="19">
        <v>15</v>
      </c>
      <c r="D75" s="19">
        <v>12.7</v>
      </c>
      <c r="E75" s="19">
        <f t="shared" si="0"/>
        <v>84.666666666666657</v>
      </c>
    </row>
    <row r="76" spans="1:5" ht="72.75">
      <c r="A76" s="28" t="s">
        <v>126</v>
      </c>
      <c r="B76" s="18" t="s">
        <v>130</v>
      </c>
      <c r="C76" s="19">
        <v>2</v>
      </c>
      <c r="D76" s="19">
        <v>2</v>
      </c>
      <c r="E76" s="19">
        <f t="shared" si="0"/>
        <v>100</v>
      </c>
    </row>
    <row r="77" spans="1:5" ht="72.75">
      <c r="A77" s="28" t="s">
        <v>126</v>
      </c>
      <c r="B77" s="18" t="s">
        <v>131</v>
      </c>
      <c r="C77" s="19">
        <v>1</v>
      </c>
      <c r="D77" s="19">
        <v>1</v>
      </c>
      <c r="E77" s="19">
        <f t="shared" si="0"/>
        <v>100</v>
      </c>
    </row>
    <row r="78" spans="1:5" ht="24.75">
      <c r="A78" s="13" t="s">
        <v>132</v>
      </c>
      <c r="B78" s="14" t="s">
        <v>133</v>
      </c>
      <c r="C78" s="15">
        <f>SUM(C79:C84)</f>
        <v>552</v>
      </c>
      <c r="D78" s="15">
        <f>SUM(D79:D84)</f>
        <v>190.5</v>
      </c>
      <c r="E78" s="15">
        <f t="shared" si="0"/>
        <v>34.510869565217391</v>
      </c>
    </row>
    <row r="79" spans="1:5" ht="39" customHeight="1">
      <c r="A79" s="28" t="s">
        <v>134</v>
      </c>
      <c r="B79" s="18" t="s">
        <v>135</v>
      </c>
      <c r="C79" s="19">
        <v>250</v>
      </c>
      <c r="D79" s="19">
        <v>0</v>
      </c>
      <c r="E79" s="19">
        <f t="shared" si="0"/>
        <v>0</v>
      </c>
    </row>
    <row r="80" spans="1:5" ht="37.5" customHeight="1">
      <c r="A80" s="28" t="s">
        <v>134</v>
      </c>
      <c r="B80" s="18" t="s">
        <v>136</v>
      </c>
      <c r="C80" s="19">
        <v>200</v>
      </c>
      <c r="D80" s="19">
        <v>158</v>
      </c>
      <c r="E80" s="19">
        <f t="shared" si="0"/>
        <v>79</v>
      </c>
    </row>
    <row r="81" spans="1:5" ht="37.5" customHeight="1">
      <c r="A81" s="28" t="s">
        <v>134</v>
      </c>
      <c r="B81" s="18" t="s">
        <v>137</v>
      </c>
      <c r="C81" s="19">
        <v>20</v>
      </c>
      <c r="D81" s="19">
        <v>7.9</v>
      </c>
      <c r="E81" s="19">
        <f t="shared" si="0"/>
        <v>39.5</v>
      </c>
    </row>
    <row r="82" spans="1:5" ht="37.5" customHeight="1">
      <c r="A82" s="28" t="s">
        <v>134</v>
      </c>
      <c r="B82" s="18" t="s">
        <v>138</v>
      </c>
      <c r="C82" s="19">
        <v>2</v>
      </c>
      <c r="D82" s="19">
        <v>0.9</v>
      </c>
      <c r="E82" s="19">
        <f t="shared" si="0"/>
        <v>45</v>
      </c>
    </row>
    <row r="83" spans="1:5" ht="38.25" customHeight="1">
      <c r="A83" s="28" t="s">
        <v>134</v>
      </c>
      <c r="B83" s="18" t="s">
        <v>139</v>
      </c>
      <c r="C83" s="19">
        <v>20</v>
      </c>
      <c r="D83" s="19">
        <v>17</v>
      </c>
      <c r="E83" s="19">
        <f t="shared" si="0"/>
        <v>85</v>
      </c>
    </row>
    <row r="84" spans="1:5" ht="37.5" customHeight="1">
      <c r="A84" s="28" t="s">
        <v>134</v>
      </c>
      <c r="B84" s="18" t="s">
        <v>140</v>
      </c>
      <c r="C84" s="19">
        <v>60</v>
      </c>
      <c r="D84" s="19">
        <v>6.7</v>
      </c>
      <c r="E84" s="19">
        <f t="shared" si="0"/>
        <v>11.166666666666666</v>
      </c>
    </row>
    <row r="85" spans="1:5" ht="21" customHeight="1">
      <c r="A85" s="13" t="s">
        <v>141</v>
      </c>
      <c r="B85" s="36" t="s">
        <v>142</v>
      </c>
      <c r="C85" s="37">
        <f>C86+C129+C132</f>
        <v>156757.10000000003</v>
      </c>
      <c r="D85" s="15">
        <f>D86+D129+D132</f>
        <v>101888.2</v>
      </c>
      <c r="E85" s="15">
        <f t="shared" ref="E85:E104" si="1">D85/C85*100</f>
        <v>64.997502505468645</v>
      </c>
    </row>
    <row r="86" spans="1:5" ht="37.5" customHeight="1">
      <c r="A86" s="13" t="s">
        <v>143</v>
      </c>
      <c r="B86" s="36" t="s">
        <v>144</v>
      </c>
      <c r="C86" s="37">
        <f>C87+C92+C114+C124</f>
        <v>156677.10000000003</v>
      </c>
      <c r="D86" s="15">
        <f>D87+D92+D114+D124</f>
        <v>101987</v>
      </c>
      <c r="E86" s="15">
        <f t="shared" si="1"/>
        <v>65.093750139618351</v>
      </c>
    </row>
    <row r="87" spans="1:5" ht="24.75" customHeight="1">
      <c r="A87" s="38" t="s">
        <v>145</v>
      </c>
      <c r="B87" s="22" t="s">
        <v>146</v>
      </c>
      <c r="C87" s="15">
        <f>C88</f>
        <v>3687.7000000000003</v>
      </c>
      <c r="D87" s="15">
        <f>D88</f>
        <v>0</v>
      </c>
      <c r="E87" s="15">
        <f t="shared" si="1"/>
        <v>0</v>
      </c>
    </row>
    <row r="88" spans="1:5" ht="27.75">
      <c r="A88" s="38" t="s">
        <v>147</v>
      </c>
      <c r="B88" s="22" t="s">
        <v>148</v>
      </c>
      <c r="C88" s="15">
        <f>C89</f>
        <v>3687.7000000000003</v>
      </c>
      <c r="D88" s="15">
        <f>D89</f>
        <v>0</v>
      </c>
      <c r="E88" s="15">
        <f t="shared" si="1"/>
        <v>0</v>
      </c>
    </row>
    <row r="89" spans="1:5" ht="38.25">
      <c r="A89" s="39" t="s">
        <v>149</v>
      </c>
      <c r="B89" s="40" t="s">
        <v>150</v>
      </c>
      <c r="C89" s="41">
        <f>C90+C91</f>
        <v>3687.7000000000003</v>
      </c>
      <c r="D89" s="41">
        <f>D90+D91</f>
        <v>0</v>
      </c>
      <c r="E89" s="19">
        <f t="shared" si="1"/>
        <v>0</v>
      </c>
    </row>
    <row r="90" spans="1:5" ht="76.5">
      <c r="A90" s="39" t="s">
        <v>151</v>
      </c>
      <c r="B90" s="40" t="s">
        <v>150</v>
      </c>
      <c r="C90" s="41">
        <v>200.4</v>
      </c>
      <c r="D90" s="19">
        <v>0</v>
      </c>
      <c r="E90" s="19">
        <f t="shared" si="1"/>
        <v>0</v>
      </c>
    </row>
    <row r="91" spans="1:5" ht="89.25">
      <c r="A91" s="39" t="s">
        <v>152</v>
      </c>
      <c r="B91" s="40" t="s">
        <v>150</v>
      </c>
      <c r="C91" s="42">
        <v>3487.3</v>
      </c>
      <c r="D91" s="43">
        <v>0</v>
      </c>
      <c r="E91" s="19">
        <f t="shared" si="1"/>
        <v>0</v>
      </c>
    </row>
    <row r="92" spans="1:5" ht="25.5" customHeight="1">
      <c r="A92" s="44" t="s">
        <v>153</v>
      </c>
      <c r="B92" s="36" t="s">
        <v>154</v>
      </c>
      <c r="C92" s="45">
        <f>C93+C96+C98+C99+C102+C103+C104+C105+C106+C107+C109+C110+C111+C112+C108+C97+C113</f>
        <v>136730.30000000002</v>
      </c>
      <c r="D92" s="46">
        <f>D93+D96+D98+D99+D102+D103+D104+D105+D106+D107+D109+D110+D111+D112+D108+D97+D113</f>
        <v>95921.600000000006</v>
      </c>
      <c r="E92" s="15">
        <f t="shared" si="1"/>
        <v>70.153872258014488</v>
      </c>
    </row>
    <row r="93" spans="1:5" ht="97.5" customHeight="1">
      <c r="A93" s="47" t="s">
        <v>155</v>
      </c>
      <c r="B93" s="48" t="s">
        <v>156</v>
      </c>
      <c r="C93" s="15">
        <f>C94+C95</f>
        <v>117456.9</v>
      </c>
      <c r="D93" s="15">
        <f>D94+D95</f>
        <v>80330.599999999991</v>
      </c>
      <c r="E93" s="15">
        <f t="shared" si="1"/>
        <v>68.391554689422236</v>
      </c>
    </row>
    <row r="94" spans="1:5" ht="34.5" customHeight="1">
      <c r="A94" s="28" t="s">
        <v>157</v>
      </c>
      <c r="B94" s="18" t="s">
        <v>158</v>
      </c>
      <c r="C94" s="49">
        <v>102818.7</v>
      </c>
      <c r="D94" s="49">
        <v>69097.399999999994</v>
      </c>
      <c r="E94" s="19">
        <f t="shared" si="1"/>
        <v>67.203144953204031</v>
      </c>
    </row>
    <row r="95" spans="1:5" ht="36.75">
      <c r="A95" s="28" t="s">
        <v>159</v>
      </c>
      <c r="B95" s="18" t="s">
        <v>160</v>
      </c>
      <c r="C95" s="49">
        <v>14638.2</v>
      </c>
      <c r="D95" s="43">
        <v>11233.2</v>
      </c>
      <c r="E95" s="19">
        <f t="shared" si="1"/>
        <v>76.738943312702375</v>
      </c>
    </row>
    <row r="96" spans="1:5" ht="39" customHeight="1">
      <c r="A96" s="28" t="s">
        <v>161</v>
      </c>
      <c r="B96" s="40" t="s">
        <v>162</v>
      </c>
      <c r="C96" s="49">
        <v>1018.2</v>
      </c>
      <c r="D96" s="43">
        <v>570.70000000000005</v>
      </c>
      <c r="E96" s="19">
        <f t="shared" si="1"/>
        <v>56.049891966214894</v>
      </c>
    </row>
    <row r="97" spans="1:6" ht="38.25" customHeight="1">
      <c r="A97" s="50" t="s">
        <v>163</v>
      </c>
      <c r="B97" s="40" t="s">
        <v>164</v>
      </c>
      <c r="C97" s="49">
        <v>20.100000000000001</v>
      </c>
      <c r="D97" s="43">
        <v>20.100000000000001</v>
      </c>
      <c r="E97" s="19">
        <f t="shared" si="1"/>
        <v>100</v>
      </c>
    </row>
    <row r="98" spans="1:6" ht="61.5" customHeight="1">
      <c r="A98" s="51" t="s">
        <v>165</v>
      </c>
      <c r="B98" s="52" t="s">
        <v>166</v>
      </c>
      <c r="C98" s="53">
        <v>1704</v>
      </c>
      <c r="D98" s="54">
        <v>1704</v>
      </c>
      <c r="E98" s="19">
        <f t="shared" si="1"/>
        <v>100</v>
      </c>
    </row>
    <row r="99" spans="1:6" ht="130.5" customHeight="1">
      <c r="A99" s="55" t="s">
        <v>167</v>
      </c>
      <c r="B99" s="14" t="s">
        <v>168</v>
      </c>
      <c r="C99" s="56">
        <f>C100+C101</f>
        <v>2572.1</v>
      </c>
      <c r="D99" s="56">
        <f>D100+D101</f>
        <v>2572.1</v>
      </c>
      <c r="E99" s="15">
        <f t="shared" si="1"/>
        <v>100</v>
      </c>
    </row>
    <row r="100" spans="1:6" ht="15.75">
      <c r="A100" s="28" t="s">
        <v>169</v>
      </c>
      <c r="B100" s="18" t="s">
        <v>168</v>
      </c>
      <c r="C100" s="49">
        <v>2150</v>
      </c>
      <c r="D100" s="43">
        <v>2150</v>
      </c>
      <c r="E100" s="19">
        <f t="shared" si="1"/>
        <v>100</v>
      </c>
    </row>
    <row r="101" spans="1:6" ht="33.75" customHeight="1">
      <c r="A101" s="28" t="s">
        <v>170</v>
      </c>
      <c r="B101" s="18" t="s">
        <v>168</v>
      </c>
      <c r="C101" s="49">
        <v>422.1</v>
      </c>
      <c r="D101" s="43">
        <v>422.1</v>
      </c>
      <c r="E101" s="19">
        <f t="shared" si="1"/>
        <v>100</v>
      </c>
    </row>
    <row r="102" spans="1:6" ht="118.5" customHeight="1">
      <c r="A102" s="28" t="s">
        <v>171</v>
      </c>
      <c r="B102" s="18" t="s">
        <v>172</v>
      </c>
      <c r="C102" s="49">
        <v>6671.5</v>
      </c>
      <c r="D102" s="43">
        <v>6671.4</v>
      </c>
      <c r="E102" s="19">
        <f t="shared" si="1"/>
        <v>99.998501086712139</v>
      </c>
    </row>
    <row r="103" spans="1:6" ht="108" customHeight="1">
      <c r="A103" s="57" t="s">
        <v>173</v>
      </c>
      <c r="B103" s="52" t="s">
        <v>174</v>
      </c>
      <c r="C103" s="53">
        <v>1447.5</v>
      </c>
      <c r="D103" s="54">
        <v>535.20000000000005</v>
      </c>
      <c r="E103" s="19">
        <f t="shared" si="1"/>
        <v>36.974093264248708</v>
      </c>
    </row>
    <row r="104" spans="1:6" s="58" customFormat="1" ht="95.25" customHeight="1">
      <c r="A104" s="57" t="s">
        <v>175</v>
      </c>
      <c r="B104" s="52" t="s">
        <v>174</v>
      </c>
      <c r="C104" s="53">
        <v>18.600000000000001</v>
      </c>
      <c r="D104" s="54">
        <v>13.5</v>
      </c>
      <c r="E104" s="19">
        <f t="shared" si="1"/>
        <v>72.58064516129032</v>
      </c>
      <c r="F104"/>
    </row>
    <row r="105" spans="1:6" ht="72.75" hidden="1">
      <c r="A105" s="59" t="s">
        <v>176</v>
      </c>
      <c r="B105" s="18" t="s">
        <v>174</v>
      </c>
      <c r="C105" s="49">
        <v>0</v>
      </c>
      <c r="D105" s="43">
        <v>0</v>
      </c>
      <c r="E105" s="19">
        <v>0</v>
      </c>
    </row>
    <row r="106" spans="1:6" ht="120.75">
      <c r="A106" s="59" t="s">
        <v>177</v>
      </c>
      <c r="B106" s="18" t="s">
        <v>174</v>
      </c>
      <c r="C106" s="49">
        <v>2485.3000000000002</v>
      </c>
      <c r="D106" s="43">
        <v>1350</v>
      </c>
      <c r="E106" s="19">
        <f t="shared" ref="E106:E131" si="2">D106/C106*100</f>
        <v>54.319398060596299</v>
      </c>
    </row>
    <row r="107" spans="1:6" ht="96">
      <c r="A107" s="51" t="s">
        <v>178</v>
      </c>
      <c r="B107" s="18" t="s">
        <v>174</v>
      </c>
      <c r="C107" s="49">
        <v>237</v>
      </c>
      <c r="D107" s="43">
        <v>158</v>
      </c>
      <c r="E107" s="19">
        <f t="shared" si="2"/>
        <v>66.666666666666657</v>
      </c>
      <c r="F107" s="58"/>
    </row>
    <row r="108" spans="1:6" ht="84">
      <c r="A108" s="60" t="s">
        <v>179</v>
      </c>
      <c r="B108" s="18" t="s">
        <v>174</v>
      </c>
      <c r="C108" s="49">
        <v>298.10000000000002</v>
      </c>
      <c r="D108" s="43">
        <v>149.1</v>
      </c>
      <c r="E108" s="19">
        <f t="shared" si="2"/>
        <v>50.016772895001672</v>
      </c>
    </row>
    <row r="109" spans="1:6" ht="96">
      <c r="A109" s="51" t="s">
        <v>180</v>
      </c>
      <c r="B109" s="18" t="s">
        <v>166</v>
      </c>
      <c r="C109" s="49">
        <v>1186.5</v>
      </c>
      <c r="D109" s="43">
        <v>685</v>
      </c>
      <c r="E109" s="19">
        <f t="shared" si="2"/>
        <v>57.732827644332076</v>
      </c>
    </row>
    <row r="110" spans="1:6" ht="48.75">
      <c r="A110" s="59" t="s">
        <v>181</v>
      </c>
      <c r="B110" s="18" t="s">
        <v>182</v>
      </c>
      <c r="C110" s="49">
        <v>424.6</v>
      </c>
      <c r="D110" s="43">
        <v>212.3</v>
      </c>
      <c r="E110" s="19">
        <f t="shared" si="2"/>
        <v>50</v>
      </c>
    </row>
    <row r="111" spans="1:6" ht="72.75">
      <c r="A111" s="59" t="s">
        <v>183</v>
      </c>
      <c r="B111" s="18" t="s">
        <v>166</v>
      </c>
      <c r="C111" s="49">
        <v>24.8</v>
      </c>
      <c r="D111" s="43">
        <v>24.8</v>
      </c>
      <c r="E111" s="19">
        <f t="shared" si="2"/>
        <v>100</v>
      </c>
    </row>
    <row r="112" spans="1:6" ht="84">
      <c r="A112" s="51" t="s">
        <v>184</v>
      </c>
      <c r="B112" s="18" t="s">
        <v>166</v>
      </c>
      <c r="C112" s="49">
        <v>511</v>
      </c>
      <c r="D112" s="43">
        <v>340.6</v>
      </c>
      <c r="E112" s="19">
        <f t="shared" si="2"/>
        <v>66.653620352250499</v>
      </c>
    </row>
    <row r="113" spans="1:5" ht="36">
      <c r="A113" s="51" t="s">
        <v>185</v>
      </c>
      <c r="B113" s="18" t="s">
        <v>186</v>
      </c>
      <c r="C113" s="49">
        <v>654.1</v>
      </c>
      <c r="D113" s="43">
        <v>584.20000000000005</v>
      </c>
      <c r="E113" s="19">
        <f t="shared" si="2"/>
        <v>89.313560617642565</v>
      </c>
    </row>
    <row r="114" spans="1:5" ht="36.75">
      <c r="A114" s="38" t="s">
        <v>187</v>
      </c>
      <c r="B114" s="36" t="s">
        <v>188</v>
      </c>
      <c r="C114" s="46">
        <f>C117+C115</f>
        <v>12740.6</v>
      </c>
      <c r="D114" s="46">
        <f>D117+D115</f>
        <v>5192.4999999999991</v>
      </c>
      <c r="E114" s="15">
        <f t="shared" si="2"/>
        <v>40.755537415820278</v>
      </c>
    </row>
    <row r="115" spans="1:5" ht="53.25" customHeight="1">
      <c r="A115" s="44" t="s">
        <v>189</v>
      </c>
      <c r="B115" s="36" t="s">
        <v>190</v>
      </c>
      <c r="C115" s="46">
        <f>C116</f>
        <v>1399.8</v>
      </c>
      <c r="D115" s="46">
        <f>D116</f>
        <v>0</v>
      </c>
      <c r="E115" s="15">
        <f t="shared" si="2"/>
        <v>0</v>
      </c>
    </row>
    <row r="116" spans="1:5" ht="104.25" customHeight="1">
      <c r="A116" s="61" t="s">
        <v>191</v>
      </c>
      <c r="B116" s="40" t="s">
        <v>192</v>
      </c>
      <c r="C116" s="41">
        <v>1399.8</v>
      </c>
      <c r="D116" s="19">
        <v>0</v>
      </c>
      <c r="E116" s="19">
        <f t="shared" si="2"/>
        <v>0</v>
      </c>
    </row>
    <row r="117" spans="1:5" ht="15.75">
      <c r="A117" s="13" t="s">
        <v>193</v>
      </c>
      <c r="B117" s="36" t="s">
        <v>194</v>
      </c>
      <c r="C117" s="15">
        <f>C120+C118+C119+C121+C122+C123</f>
        <v>11340.800000000001</v>
      </c>
      <c r="D117" s="15">
        <f>D120+D118+D119+D121+D122+D123</f>
        <v>5192.4999999999991</v>
      </c>
      <c r="E117" s="15">
        <f t="shared" si="2"/>
        <v>45.786011568848743</v>
      </c>
    </row>
    <row r="118" spans="1:5" ht="24.75">
      <c r="A118" s="28" t="s">
        <v>195</v>
      </c>
      <c r="B118" s="40" t="s">
        <v>196</v>
      </c>
      <c r="C118" s="19">
        <v>7533</v>
      </c>
      <c r="D118" s="19">
        <v>3138.7</v>
      </c>
      <c r="E118" s="19">
        <f t="shared" si="2"/>
        <v>41.666002920483201</v>
      </c>
    </row>
    <row r="119" spans="1:5" ht="60">
      <c r="A119" s="62" t="s">
        <v>197</v>
      </c>
      <c r="B119" s="63" t="s">
        <v>196</v>
      </c>
      <c r="C119" s="64">
        <v>1296.3</v>
      </c>
      <c r="D119" s="19">
        <v>627.5</v>
      </c>
      <c r="E119" s="19">
        <f t="shared" si="2"/>
        <v>48.407004551415568</v>
      </c>
    </row>
    <row r="120" spans="1:5" ht="115.5">
      <c r="A120" s="65" t="s">
        <v>198</v>
      </c>
      <c r="B120" s="63" t="s">
        <v>196</v>
      </c>
      <c r="C120" s="49">
        <v>1177.5999999999999</v>
      </c>
      <c r="D120" s="19">
        <v>1177.5999999999999</v>
      </c>
      <c r="E120" s="19">
        <f t="shared" si="2"/>
        <v>100</v>
      </c>
    </row>
    <row r="121" spans="1:5" ht="115.5">
      <c r="A121" s="65" t="s">
        <v>198</v>
      </c>
      <c r="B121" s="63" t="s">
        <v>196</v>
      </c>
      <c r="C121" s="49">
        <v>918.5</v>
      </c>
      <c r="D121" s="19">
        <v>0</v>
      </c>
      <c r="E121" s="19">
        <f t="shared" si="2"/>
        <v>0</v>
      </c>
    </row>
    <row r="122" spans="1:5" ht="102.75">
      <c r="A122" s="65" t="s">
        <v>199</v>
      </c>
      <c r="B122" s="63" t="s">
        <v>196</v>
      </c>
      <c r="C122" s="49">
        <v>166.7</v>
      </c>
      <c r="D122" s="19">
        <v>0</v>
      </c>
      <c r="E122" s="19">
        <f t="shared" si="2"/>
        <v>0</v>
      </c>
    </row>
    <row r="123" spans="1:5" ht="48.75">
      <c r="A123" s="30" t="s">
        <v>200</v>
      </c>
      <c r="B123" s="63" t="s">
        <v>196</v>
      </c>
      <c r="C123" s="49">
        <v>248.7</v>
      </c>
      <c r="D123" s="19">
        <v>248.7</v>
      </c>
      <c r="E123" s="19">
        <f t="shared" si="2"/>
        <v>100</v>
      </c>
    </row>
    <row r="124" spans="1:5" ht="15.75">
      <c r="A124" s="13" t="s">
        <v>201</v>
      </c>
      <c r="B124" s="36" t="s">
        <v>202</v>
      </c>
      <c r="C124" s="15">
        <f>C125+C127</f>
        <v>3518.5</v>
      </c>
      <c r="D124" s="15">
        <f>D125+D127</f>
        <v>872.9</v>
      </c>
      <c r="E124" s="15">
        <f t="shared" si="2"/>
        <v>24.808867415091658</v>
      </c>
    </row>
    <row r="125" spans="1:5" ht="60.75">
      <c r="A125" s="66" t="s">
        <v>203</v>
      </c>
      <c r="B125" s="29" t="s">
        <v>204</v>
      </c>
      <c r="C125" s="67">
        <f>C126</f>
        <v>3418</v>
      </c>
      <c r="D125" s="67">
        <f>D126</f>
        <v>820</v>
      </c>
      <c r="E125" s="19">
        <f t="shared" si="2"/>
        <v>23.990637799882972</v>
      </c>
    </row>
    <row r="126" spans="1:5" ht="60.75">
      <c r="A126" s="66" t="s">
        <v>205</v>
      </c>
      <c r="B126" s="29" t="s">
        <v>206</v>
      </c>
      <c r="C126" s="53">
        <v>3418</v>
      </c>
      <c r="D126" s="54">
        <v>820</v>
      </c>
      <c r="E126" s="19">
        <f t="shared" si="2"/>
        <v>23.990637799882972</v>
      </c>
    </row>
    <row r="127" spans="1:5" ht="26.25">
      <c r="A127" s="68" t="s">
        <v>207</v>
      </c>
      <c r="B127" s="22" t="s">
        <v>208</v>
      </c>
      <c r="C127" s="56">
        <f>C128</f>
        <v>100.5</v>
      </c>
      <c r="D127" s="56">
        <f>D128</f>
        <v>52.9</v>
      </c>
      <c r="E127" s="15">
        <f t="shared" si="2"/>
        <v>52.636815920398007</v>
      </c>
    </row>
    <row r="128" spans="1:5" ht="75" customHeight="1">
      <c r="A128" s="69" t="s">
        <v>209</v>
      </c>
      <c r="B128" s="29" t="s">
        <v>210</v>
      </c>
      <c r="C128" s="53">
        <v>100.5</v>
      </c>
      <c r="D128" s="54">
        <v>52.9</v>
      </c>
      <c r="E128" s="19">
        <f t="shared" si="2"/>
        <v>52.636815920398007</v>
      </c>
    </row>
    <row r="129" spans="1:9" ht="15.75">
      <c r="A129" s="13" t="s">
        <v>211</v>
      </c>
      <c r="B129" s="36" t="s">
        <v>212</v>
      </c>
      <c r="C129" s="70">
        <f>C130</f>
        <v>80</v>
      </c>
      <c r="D129" s="71">
        <f>D130</f>
        <v>80</v>
      </c>
      <c r="E129" s="15">
        <f t="shared" si="2"/>
        <v>100</v>
      </c>
    </row>
    <row r="130" spans="1:9" ht="24.75">
      <c r="A130" s="28" t="s">
        <v>213</v>
      </c>
      <c r="B130" s="40" t="s">
        <v>214</v>
      </c>
      <c r="C130" s="49">
        <f>C131</f>
        <v>80</v>
      </c>
      <c r="D130" s="49">
        <f>D131</f>
        <v>80</v>
      </c>
      <c r="E130" s="19">
        <f t="shared" si="2"/>
        <v>100</v>
      </c>
    </row>
    <row r="131" spans="1:9" ht="24.75">
      <c r="A131" s="28" t="s">
        <v>227</v>
      </c>
      <c r="B131" s="40" t="s">
        <v>215</v>
      </c>
      <c r="C131" s="49">
        <v>80</v>
      </c>
      <c r="D131" s="43">
        <v>80</v>
      </c>
      <c r="E131" s="19">
        <f t="shared" si="2"/>
        <v>100</v>
      </c>
    </row>
    <row r="132" spans="1:9" ht="36.75">
      <c r="A132" s="13" t="s">
        <v>216</v>
      </c>
      <c r="B132" s="36" t="s">
        <v>217</v>
      </c>
      <c r="C132" s="70">
        <f>C133</f>
        <v>0</v>
      </c>
      <c r="D132" s="71">
        <f>D133</f>
        <v>-178.8</v>
      </c>
      <c r="E132" s="15">
        <v>0</v>
      </c>
    </row>
    <row r="133" spans="1:9" ht="48.75">
      <c r="A133" s="28" t="s">
        <v>218</v>
      </c>
      <c r="B133" s="40" t="s">
        <v>219</v>
      </c>
      <c r="C133" s="49">
        <v>0</v>
      </c>
      <c r="D133" s="43">
        <v>-178.8</v>
      </c>
      <c r="E133" s="19">
        <v>0</v>
      </c>
    </row>
    <row r="134" spans="1:9" ht="23.25" customHeight="1">
      <c r="A134" s="72" t="s">
        <v>220</v>
      </c>
      <c r="B134" s="73"/>
      <c r="C134" s="15">
        <f>C11+C85</f>
        <v>272596</v>
      </c>
      <c r="D134" s="15">
        <f>D11+D85</f>
        <v>152976.6</v>
      </c>
      <c r="E134" s="15">
        <f>D134/C134*100</f>
        <v>56.118431671778012</v>
      </c>
      <c r="I134" t="s">
        <v>221</v>
      </c>
    </row>
  </sheetData>
  <mergeCells count="8">
    <mergeCell ref="D8:E8"/>
    <mergeCell ref="A6:E6"/>
    <mergeCell ref="A7:E7"/>
    <mergeCell ref="B2:E2"/>
    <mergeCell ref="B1:E1"/>
    <mergeCell ref="A3:E3"/>
    <mergeCell ref="A4:E4"/>
    <mergeCell ref="B5:E5"/>
  </mergeCells>
  <phoneticPr fontId="0" type="noConversion"/>
  <pageMargins left="0.78740157480314965" right="0.19685039370078741" top="0.59055118110236227" bottom="0.39370078740157483" header="0.19685039370078741" footer="0.51181102362204722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Райбюд. </vt:lpstr>
      <vt:lpstr>'Райбюд. 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 Прилепина</dc:creator>
  <cp:lastModifiedBy>1</cp:lastModifiedBy>
  <cp:lastPrinted>2016-07-21T06:39:42Z</cp:lastPrinted>
  <dcterms:created xsi:type="dcterms:W3CDTF">2016-07-21T06:13:16Z</dcterms:created>
  <dcterms:modified xsi:type="dcterms:W3CDTF">2016-09-05T10:39:40Z</dcterms:modified>
</cp:coreProperties>
</file>